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Web-Moped-Power\Getrieberechner\"/>
    </mc:Choice>
  </mc:AlternateContent>
  <xr:revisionPtr revIDLastSave="0" documentId="8_{209BD284-9BEE-4D0F-B22C-A58D32564B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1" l="1"/>
  <c r="J17" i="1"/>
  <c r="I16" i="1"/>
  <c r="K13" i="1" s="1"/>
  <c r="R38" i="1"/>
  <c r="R40" i="1"/>
  <c r="R42" i="1"/>
  <c r="P42" i="1"/>
  <c r="P40" i="1"/>
  <c r="P38" i="1"/>
  <c r="L42" i="1"/>
  <c r="L40" i="1"/>
  <c r="L38" i="1"/>
  <c r="J40" i="1"/>
  <c r="J42" i="1"/>
  <c r="J38" i="1"/>
  <c r="Q13" i="1"/>
  <c r="I37" i="1"/>
  <c r="K34" i="1" s="1"/>
  <c r="Q34" i="1"/>
  <c r="R19" i="1" l="1"/>
  <c r="P19" i="1"/>
  <c r="L17" i="1"/>
  <c r="R17" i="1" l="1"/>
  <c r="L19" i="1"/>
  <c r="J19" i="1"/>
  <c r="G38" i="1"/>
  <c r="G40" i="1"/>
  <c r="G42" i="1"/>
  <c r="G19" i="1"/>
  <c r="G17" i="1"/>
</calcChain>
</file>

<file path=xl/sharedStrings.xml><?xml version="1.0" encoding="utf-8"?>
<sst xmlns="http://schemas.openxmlformats.org/spreadsheetml/2006/main" count="64" uniqueCount="25">
  <si>
    <t>Kurbelwelle Zahnrad</t>
  </si>
  <si>
    <t>Kupplungskorb Zahnrad</t>
  </si>
  <si>
    <t>1. Gang</t>
  </si>
  <si>
    <t>2. Gang</t>
  </si>
  <si>
    <t xml:space="preserve">2-Gang </t>
  </si>
  <si>
    <t xml:space="preserve">3-Gang </t>
  </si>
  <si>
    <t>Faktor</t>
  </si>
  <si>
    <t>Motor-Kettenritzel</t>
  </si>
  <si>
    <t>Hinterrad Kettenritzel</t>
  </si>
  <si>
    <t>Geschwindigkeit bei RpM</t>
  </si>
  <si>
    <t>km/h</t>
  </si>
  <si>
    <t>3. Gang</t>
  </si>
  <si>
    <t>§</t>
  </si>
  <si>
    <t>3-Gang Getriebe</t>
  </si>
  <si>
    <t>2-Gang Getriebe</t>
  </si>
  <si>
    <t>variable Eingabe-Felder</t>
  </si>
  <si>
    <t>Variante</t>
  </si>
  <si>
    <t>er Ritzel</t>
  </si>
  <si>
    <t>Martin Kaufmann 21.1.2022</t>
  </si>
  <si>
    <t>MopedPower.ch    Getrieberechner für Sachs 503 Dreigänger</t>
  </si>
  <si>
    <t>MopedPower.ch     Getrieberechner für Sachs 503 Zweigänger</t>
  </si>
  <si>
    <t xml:space="preserve">Variante </t>
  </si>
  <si>
    <t>17 Zoll Radumfang in cm</t>
  </si>
  <si>
    <t>--------------&gt;</t>
  </si>
  <si>
    <t>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</si>
</sst>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2" fontId="7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4" borderId="0" xfId="0" applyFont="1" applyFill="1"/>
    <xf numFmtId="0" fontId="7" fillId="4" borderId="0" xfId="0" applyFont="1" applyFill="1"/>
    <xf numFmtId="2" fontId="7" fillId="0" borderId="0" xfId="0" applyNumberFormat="1" applyFont="1" applyAlignment="1">
      <alignment horizontal="left"/>
    </xf>
    <xf numFmtId="2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left"/>
    </xf>
    <xf numFmtId="2" fontId="7" fillId="5" borderId="0" xfId="0" applyNumberFormat="1" applyFont="1" applyFill="1" applyAlignment="1">
      <alignment horizontal="center"/>
    </xf>
    <xf numFmtId="2" fontId="7" fillId="5" borderId="0" xfId="0" applyNumberFormat="1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0" fillId="5" borderId="0" xfId="0" applyFill="1"/>
    <xf numFmtId="0" fontId="1" fillId="5" borderId="0" xfId="0" applyFont="1" applyFill="1" applyAlignment="1">
      <alignment horizontal="left"/>
    </xf>
    <xf numFmtId="0" fontId="0" fillId="4" borderId="0" xfId="0" applyFill="1"/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2" fontId="4" fillId="3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0" fontId="1" fillId="6" borderId="0" xfId="0" applyFont="1" applyFill="1"/>
    <xf numFmtId="0" fontId="0" fillId="6" borderId="4" xfId="0" applyFill="1" applyBorder="1"/>
    <xf numFmtId="0" fontId="1" fillId="6" borderId="5" xfId="0" applyFont="1" applyFill="1" applyBorder="1" applyAlignment="1">
      <alignment horizontal="right"/>
    </xf>
    <xf numFmtId="0" fontId="13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0" fillId="3" borderId="5" xfId="0" applyFill="1" applyBorder="1"/>
    <xf numFmtId="0" fontId="0" fillId="0" borderId="5" xfId="0" applyBorder="1" applyAlignment="1">
      <alignment horizontal="left"/>
    </xf>
    <xf numFmtId="0" fontId="0" fillId="5" borderId="5" xfId="0" applyFill="1" applyBorder="1"/>
    <xf numFmtId="0" fontId="0" fillId="5" borderId="6" xfId="0" applyFill="1" applyBorder="1"/>
    <xf numFmtId="0" fontId="1" fillId="6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2" fontId="7" fillId="5" borderId="8" xfId="0" applyNumberFormat="1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0" fillId="6" borderId="10" xfId="0" applyFill="1" applyBorder="1"/>
    <xf numFmtId="0" fontId="0" fillId="6" borderId="10" xfId="0" applyFill="1" applyBorder="1" applyAlignment="1">
      <alignment horizontal="center"/>
    </xf>
    <xf numFmtId="2" fontId="5" fillId="6" borderId="10" xfId="0" applyNumberFormat="1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left"/>
    </xf>
    <xf numFmtId="2" fontId="7" fillId="0" borderId="10" xfId="0" applyNumberFormat="1" applyFont="1" applyBorder="1" applyAlignment="1">
      <alignment horizontal="left"/>
    </xf>
    <xf numFmtId="2" fontId="4" fillId="5" borderId="10" xfId="0" applyNumberFormat="1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left"/>
    </xf>
    <xf numFmtId="2" fontId="7" fillId="5" borderId="1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/>
    <xf numFmtId="0" fontId="2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1" fillId="0" borderId="0" xfId="0" applyFont="1"/>
    <xf numFmtId="0" fontId="9" fillId="5" borderId="5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4" borderId="5" xfId="0" applyFill="1" applyBorder="1"/>
    <xf numFmtId="0" fontId="12" fillId="4" borderId="5" xfId="0" applyFont="1" applyFill="1" applyBorder="1"/>
    <xf numFmtId="0" fontId="0" fillId="4" borderId="6" xfId="0" applyFill="1" applyBorder="1"/>
    <xf numFmtId="0" fontId="0" fillId="6" borderId="7" xfId="0" applyFill="1" applyBorder="1"/>
    <xf numFmtId="0" fontId="0" fillId="4" borderId="8" xfId="0" applyFill="1" applyBorder="1"/>
    <xf numFmtId="0" fontId="7" fillId="4" borderId="8" xfId="0" applyFont="1" applyFill="1" applyBorder="1"/>
    <xf numFmtId="2" fontId="0" fillId="5" borderId="10" xfId="0" applyNumberForma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0" fontId="7" fillId="4" borderId="10" xfId="0" applyFont="1" applyFill="1" applyBorder="1"/>
    <xf numFmtId="0" fontId="7" fillId="4" borderId="11" xfId="0" applyFont="1" applyFill="1" applyBorder="1"/>
    <xf numFmtId="0" fontId="16" fillId="2" borderId="1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3" fillId="0" borderId="0" xfId="0" applyFont="1"/>
    <xf numFmtId="0" fontId="17" fillId="0" borderId="0" xfId="0" applyFont="1" applyAlignment="1">
      <alignment horizontal="right"/>
    </xf>
    <xf numFmtId="0" fontId="0" fillId="0" borderId="17" xfId="0" applyBorder="1"/>
    <xf numFmtId="0" fontId="2" fillId="0" borderId="0" xfId="0" applyFont="1" applyAlignment="1">
      <alignment horizontal="left"/>
    </xf>
    <xf numFmtId="0" fontId="1" fillId="6" borderId="0" xfId="0" applyFont="1" applyFill="1" applyAlignment="1">
      <alignment horizontal="right"/>
    </xf>
    <xf numFmtId="2" fontId="4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left"/>
    </xf>
    <xf numFmtId="0" fontId="0" fillId="0" borderId="20" xfId="0" applyBorder="1"/>
    <xf numFmtId="2" fontId="18" fillId="4" borderId="0" xfId="0" applyNumberFormat="1" applyFont="1" applyFill="1" applyAlignment="1">
      <alignment horizontal="center"/>
    </xf>
    <xf numFmtId="2" fontId="18" fillId="4" borderId="10" xfId="0" applyNumberFormat="1" applyFont="1" applyFill="1" applyBorder="1" applyAlignment="1">
      <alignment horizontal="center"/>
    </xf>
    <xf numFmtId="0" fontId="17" fillId="0" borderId="0" xfId="0" applyFont="1"/>
    <xf numFmtId="0" fontId="4" fillId="0" borderId="0" xfId="0" applyFont="1"/>
    <xf numFmtId="0" fontId="19" fillId="0" borderId="0" xfId="0" applyFont="1"/>
    <xf numFmtId="0" fontId="12" fillId="5" borderId="5" xfId="0" applyFont="1" applyFill="1" applyBorder="1"/>
    <xf numFmtId="0" fontId="11" fillId="5" borderId="5" xfId="0" applyFont="1" applyFill="1" applyBorder="1" applyAlignment="1">
      <alignment horizontal="right"/>
    </xf>
    <xf numFmtId="0" fontId="20" fillId="5" borderId="5" xfId="0" applyFont="1" applyFill="1" applyBorder="1"/>
    <xf numFmtId="0" fontId="11" fillId="3" borderId="5" xfId="0" applyFont="1" applyFill="1" applyBorder="1" applyAlignment="1">
      <alignment horizontal="right"/>
    </xf>
    <xf numFmtId="0" fontId="12" fillId="3" borderId="5" xfId="0" applyFont="1" applyFill="1" applyBorder="1"/>
    <xf numFmtId="0" fontId="20" fillId="3" borderId="5" xfId="0" applyFont="1" applyFill="1" applyBorder="1"/>
    <xf numFmtId="49" fontId="4" fillId="0" borderId="0" xfId="0" applyNumberFormat="1" applyFont="1" applyAlignment="1">
      <alignment horizontal="center"/>
    </xf>
    <xf numFmtId="0" fontId="0" fillId="5" borderId="21" xfId="0" applyFill="1" applyBorder="1" applyAlignment="1">
      <alignment horizontal="center"/>
    </xf>
    <xf numFmtId="1" fontId="10" fillId="5" borderId="22" xfId="0" applyNumberFormat="1" applyFont="1" applyFill="1" applyBorder="1" applyAlignment="1">
      <alignment horizontal="center"/>
    </xf>
    <xf numFmtId="49" fontId="18" fillId="5" borderId="6" xfId="0" applyNumberFormat="1" applyFont="1" applyFill="1" applyBorder="1" applyAlignment="1">
      <alignment horizontal="center"/>
    </xf>
    <xf numFmtId="0" fontId="0" fillId="3" borderId="21" xfId="0" applyFill="1" applyBorder="1"/>
    <xf numFmtId="0" fontId="2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49" fontId="4" fillId="5" borderId="23" xfId="0" applyNumberFormat="1" applyFont="1" applyFill="1" applyBorder="1" applyAlignment="1">
      <alignment horizontal="left"/>
    </xf>
    <xf numFmtId="49" fontId="4" fillId="3" borderId="23" xfId="0" applyNumberFormat="1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9"/>
  <sheetViews>
    <sheetView tabSelected="1" topLeftCell="A13" zoomScaleNormal="100" workbookViewId="0">
      <selection activeCell="F31" sqref="F31"/>
    </sheetView>
  </sheetViews>
  <sheetFormatPr baseColWidth="10" defaultRowHeight="15" x14ac:dyDescent="0.25"/>
  <cols>
    <col min="1" max="1" width="2.28515625" customWidth="1"/>
    <col min="2" max="2" width="3.85546875" customWidth="1"/>
    <col min="3" max="3" width="19" customWidth="1"/>
    <col min="4" max="4" width="2.42578125" customWidth="1"/>
    <col min="5" max="5" width="6.5703125" customWidth="1"/>
    <col min="6" max="6" width="8" customWidth="1"/>
    <col min="7" max="7" width="7.85546875" customWidth="1"/>
    <col min="8" max="8" width="5.28515625" customWidth="1"/>
    <col min="9" max="9" width="6.28515625" customWidth="1"/>
    <col min="10" max="10" width="11.28515625" customWidth="1"/>
    <col min="11" max="11" width="6.5703125" customWidth="1"/>
    <col min="12" max="12" width="10.42578125" style="1" customWidth="1"/>
    <col min="13" max="13" width="6.85546875" customWidth="1"/>
    <col min="14" max="14" width="5.5703125" style="1" customWidth="1"/>
    <col min="15" max="15" width="6.85546875" style="1" customWidth="1"/>
    <col min="16" max="16" width="10.28515625" customWidth="1"/>
    <col min="17" max="17" width="5.85546875" customWidth="1"/>
    <col min="18" max="18" width="12" customWidth="1"/>
    <col min="19" max="19" width="7.140625" customWidth="1"/>
    <col min="20" max="21" width="3" customWidth="1"/>
  </cols>
  <sheetData>
    <row r="1" spans="2:20" ht="11.25" customHeight="1" thickBot="1" x14ac:dyDescent="0.3"/>
    <row r="2" spans="2:20" ht="15.75" thickTop="1" x14ac:dyDescent="0.25"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  <c r="M2" s="85"/>
      <c r="N2" s="86"/>
      <c r="O2" s="86"/>
      <c r="P2" s="85"/>
      <c r="Q2" s="85"/>
      <c r="R2" s="85"/>
      <c r="S2" s="85"/>
      <c r="T2" s="87"/>
    </row>
    <row r="3" spans="2:20" ht="31.5" x14ac:dyDescent="0.5">
      <c r="B3" s="88"/>
      <c r="C3" s="89" t="s">
        <v>20</v>
      </c>
      <c r="K3" s="1"/>
      <c r="L3"/>
      <c r="M3" s="1"/>
      <c r="O3"/>
      <c r="P3" s="102"/>
      <c r="S3" s="90"/>
      <c r="T3" s="91"/>
    </row>
    <row r="4" spans="2:20" ht="9.75" customHeight="1" thickBot="1" x14ac:dyDescent="0.55000000000000004">
      <c r="B4" s="88"/>
      <c r="C4" s="89"/>
      <c r="K4" s="1"/>
      <c r="L4"/>
      <c r="M4" s="1"/>
      <c r="O4"/>
      <c r="T4" s="91"/>
    </row>
    <row r="5" spans="2:20" ht="17.25" thickTop="1" thickBot="1" x14ac:dyDescent="0.3">
      <c r="B5" s="88"/>
      <c r="D5" s="81" t="s">
        <v>15</v>
      </c>
      <c r="E5" s="80"/>
      <c r="F5" s="79"/>
      <c r="G5" s="79"/>
      <c r="P5" s="66"/>
      <c r="S5" s="90" t="s">
        <v>18</v>
      </c>
      <c r="T5" s="91"/>
    </row>
    <row r="6" spans="2:20" ht="7.5" customHeight="1" thickTop="1" thickBot="1" x14ac:dyDescent="0.3">
      <c r="B6" s="88"/>
      <c r="H6" s="82"/>
      <c r="I6" s="83"/>
      <c r="J6" s="83"/>
      <c r="K6" s="62"/>
      <c r="L6" s="92"/>
      <c r="M6" s="62"/>
      <c r="N6" s="92"/>
      <c r="O6" s="92"/>
      <c r="T6" s="91"/>
    </row>
    <row r="7" spans="2:20" ht="16.5" thickTop="1" thickBot="1" x14ac:dyDescent="0.3">
      <c r="B7" s="88"/>
      <c r="C7" s="29"/>
      <c r="D7" s="93" t="s">
        <v>0</v>
      </c>
      <c r="E7" s="31">
        <v>16</v>
      </c>
      <c r="F7" s="121">
        <v>16</v>
      </c>
      <c r="G7" s="31"/>
      <c r="H7" s="60"/>
      <c r="I7" s="64"/>
      <c r="J7" s="64"/>
      <c r="K7" s="64"/>
      <c r="L7" s="94"/>
      <c r="M7" s="64"/>
      <c r="N7" s="94"/>
      <c r="O7" s="94"/>
      <c r="T7" s="91"/>
    </row>
    <row r="8" spans="2:20" ht="16.5" thickTop="1" thickBot="1" x14ac:dyDescent="0.3">
      <c r="B8" s="88"/>
      <c r="C8" s="29"/>
      <c r="D8" s="93" t="s">
        <v>1</v>
      </c>
      <c r="E8" s="31">
        <v>62</v>
      </c>
      <c r="F8" s="121">
        <v>62</v>
      </c>
      <c r="G8" s="31"/>
      <c r="T8" s="91"/>
    </row>
    <row r="9" spans="2:20" ht="16.5" thickTop="1" thickBot="1" x14ac:dyDescent="0.3">
      <c r="B9" s="88"/>
      <c r="C9" s="29"/>
      <c r="D9" s="93" t="s">
        <v>7</v>
      </c>
      <c r="E9" s="31">
        <v>15</v>
      </c>
      <c r="F9" s="122">
        <v>16</v>
      </c>
      <c r="G9" s="119" t="s">
        <v>24</v>
      </c>
      <c r="H9" s="119"/>
      <c r="I9" s="120"/>
      <c r="J9" s="111"/>
      <c r="K9" s="64"/>
      <c r="L9" s="94"/>
      <c r="M9" s="64"/>
      <c r="N9" s="94"/>
      <c r="O9" s="66"/>
      <c r="P9" s="103"/>
      <c r="Q9" s="104"/>
      <c r="T9" s="91"/>
    </row>
    <row r="10" spans="2:20" ht="16.5" thickTop="1" thickBot="1" x14ac:dyDescent="0.3">
      <c r="B10" s="88"/>
      <c r="C10" s="29"/>
      <c r="D10" s="93" t="s">
        <v>8</v>
      </c>
      <c r="E10" s="31">
        <v>37</v>
      </c>
      <c r="F10" s="121">
        <v>35</v>
      </c>
      <c r="G10" s="31"/>
      <c r="H10" s="60"/>
      <c r="I10" s="115"/>
      <c r="Q10" s="104"/>
      <c r="T10" s="91"/>
    </row>
    <row r="11" spans="2:20" ht="17.25" thickTop="1" thickBot="1" x14ac:dyDescent="0.3">
      <c r="B11" s="88"/>
      <c r="C11" s="29"/>
      <c r="D11" s="93" t="s">
        <v>22</v>
      </c>
      <c r="E11" s="31">
        <v>174</v>
      </c>
      <c r="F11" s="121">
        <v>174</v>
      </c>
      <c r="G11" s="31"/>
      <c r="I11" s="115"/>
      <c r="O11" s="127" t="s">
        <v>15</v>
      </c>
      <c r="P11" s="128"/>
      <c r="Q11" s="128"/>
      <c r="R11" s="129"/>
      <c r="T11" s="91"/>
    </row>
    <row r="12" spans="2:20" ht="16.5" thickTop="1" thickBot="1" x14ac:dyDescent="0.3">
      <c r="B12" s="88"/>
      <c r="D12" s="95"/>
      <c r="E12" s="60"/>
      <c r="F12" s="60"/>
      <c r="I12" s="115"/>
      <c r="T12" s="91"/>
    </row>
    <row r="13" spans="2:20" ht="21" x14ac:dyDescent="0.35">
      <c r="B13" s="88"/>
      <c r="C13" s="35"/>
      <c r="D13" s="36"/>
      <c r="E13" s="37" t="s">
        <v>14</v>
      </c>
      <c r="F13" s="38"/>
      <c r="G13" s="39"/>
      <c r="H13" s="61"/>
      <c r="I13" s="115"/>
      <c r="J13" s="108" t="s">
        <v>16</v>
      </c>
      <c r="K13" s="109">
        <f>SUM(I16)</f>
        <v>16</v>
      </c>
      <c r="L13" s="110" t="s">
        <v>17</v>
      </c>
      <c r="M13" s="40"/>
      <c r="N13" s="41"/>
      <c r="O13" s="42"/>
      <c r="P13" s="105" t="s">
        <v>21</v>
      </c>
      <c r="Q13" s="105">
        <f>SUM(O16)</f>
        <v>17</v>
      </c>
      <c r="R13" s="105" t="s">
        <v>17</v>
      </c>
      <c r="S13" s="43"/>
      <c r="T13" s="91"/>
    </row>
    <row r="14" spans="2:20" ht="15.75" thickBot="1" x14ac:dyDescent="0.3">
      <c r="B14" s="88"/>
      <c r="C14" s="44"/>
      <c r="D14" s="29"/>
      <c r="E14" s="29"/>
      <c r="F14" s="29"/>
      <c r="G14" s="29"/>
      <c r="I14" s="115"/>
      <c r="J14" s="131" t="s">
        <v>9</v>
      </c>
      <c r="K14" s="131"/>
      <c r="L14" s="131"/>
      <c r="M14" s="27"/>
      <c r="N14" s="17"/>
      <c r="O14" s="13"/>
      <c r="P14" s="132" t="s">
        <v>9</v>
      </c>
      <c r="Q14" s="132"/>
      <c r="R14" s="132"/>
      <c r="S14" s="45"/>
      <c r="T14" s="91"/>
    </row>
    <row r="15" spans="2:20" ht="17.25" thickTop="1" thickBot="1" x14ac:dyDescent="0.3">
      <c r="B15" s="88"/>
      <c r="C15" s="44"/>
      <c r="D15" s="29"/>
      <c r="E15" s="130" t="s">
        <v>4</v>
      </c>
      <c r="F15" s="130"/>
      <c r="G15" s="30" t="s">
        <v>6</v>
      </c>
      <c r="H15" s="62"/>
      <c r="I15" s="116"/>
      <c r="J15" s="123">
        <v>5000</v>
      </c>
      <c r="K15" s="23"/>
      <c r="L15" s="124">
        <v>8000</v>
      </c>
      <c r="M15" s="23"/>
      <c r="N15" s="18"/>
      <c r="O15" s="25"/>
      <c r="P15" s="124">
        <v>5000</v>
      </c>
      <c r="Q15" s="12"/>
      <c r="R15" s="124">
        <v>8000</v>
      </c>
      <c r="S15" s="46"/>
      <c r="T15" s="91"/>
    </row>
    <row r="16" spans="2:20" ht="17.25" thickTop="1" thickBot="1" x14ac:dyDescent="0.3">
      <c r="B16" s="88"/>
      <c r="C16" s="44"/>
      <c r="D16" s="29"/>
      <c r="E16" s="30"/>
      <c r="F16" s="30"/>
      <c r="G16" s="30"/>
      <c r="H16" s="62"/>
      <c r="I16" s="117">
        <f>SUM(F9)</f>
        <v>16</v>
      </c>
      <c r="J16" s="22"/>
      <c r="K16" s="23"/>
      <c r="L16" s="22"/>
      <c r="M16" s="23"/>
      <c r="N16" s="18"/>
      <c r="O16" s="125">
        <v>17</v>
      </c>
      <c r="P16" s="11"/>
      <c r="Q16" s="12"/>
      <c r="R16" s="11"/>
      <c r="S16" s="46"/>
      <c r="T16" s="91"/>
    </row>
    <row r="17" spans="2:20" x14ac:dyDescent="0.25">
      <c r="B17" s="88"/>
      <c r="C17" s="44" t="s">
        <v>2</v>
      </c>
      <c r="D17" s="29"/>
      <c r="E17" s="31">
        <v>10</v>
      </c>
      <c r="F17" s="31">
        <v>25</v>
      </c>
      <c r="G17" s="32">
        <f>SUM(E17/F17)</f>
        <v>0.4</v>
      </c>
      <c r="H17" s="63"/>
      <c r="I17" s="28"/>
      <c r="J17" s="7">
        <f>SUM(J$15*$F$7/$F$8*$E$17/$F$17*$F$9/$F$10*$F$11)/100*60/1000</f>
        <v>24.632626728110598</v>
      </c>
      <c r="K17" s="8" t="s">
        <v>10</v>
      </c>
      <c r="L17" s="7">
        <f>SUM(L15*$F$7/$F$8*$E$17/$F$17*$F$9/$F$10*$F$11)/100*60/1000</f>
        <v>39.412202764976954</v>
      </c>
      <c r="M17" s="8" t="s">
        <v>10</v>
      </c>
      <c r="N17" s="6"/>
      <c r="O17" s="26"/>
      <c r="P17" s="9">
        <f>SUM(P$15*$F$7/$F$8*$E17/$F$17*$O$16/$F$10*$F$11)/100*60/1000</f>
        <v>26.172165898617514</v>
      </c>
      <c r="Q17" s="10" t="s">
        <v>10</v>
      </c>
      <c r="R17" s="9">
        <f>SUM(R$15*$F$7/$F$8*$E17/$F$17*$O$16/$F$10*$F$11)/100*60/1000</f>
        <v>41.875465437788016</v>
      </c>
      <c r="S17" s="47" t="s">
        <v>10</v>
      </c>
      <c r="T17" s="91"/>
    </row>
    <row r="18" spans="2:20" ht="12" customHeight="1" x14ac:dyDescent="0.25">
      <c r="B18" s="88"/>
      <c r="C18" s="44"/>
      <c r="D18" s="29"/>
      <c r="E18" s="31"/>
      <c r="F18" s="31"/>
      <c r="G18" s="33"/>
      <c r="H18" s="64"/>
      <c r="I18" s="24"/>
      <c r="J18" s="7"/>
      <c r="K18" s="8"/>
      <c r="L18" s="7"/>
      <c r="M18" s="8"/>
      <c r="N18" s="6"/>
      <c r="O18" s="26"/>
      <c r="P18" s="9"/>
      <c r="Q18" s="10"/>
      <c r="R18" s="9"/>
      <c r="S18" s="47"/>
      <c r="T18" s="91"/>
    </row>
    <row r="19" spans="2:20" ht="15.75" thickBot="1" x14ac:dyDescent="0.3">
      <c r="B19" s="88"/>
      <c r="C19" s="48" t="s">
        <v>3</v>
      </c>
      <c r="D19" s="49"/>
      <c r="E19" s="50">
        <v>13</v>
      </c>
      <c r="F19" s="50">
        <v>22</v>
      </c>
      <c r="G19" s="51">
        <f>SUM(E19/F19)</f>
        <v>0.59090909090909094</v>
      </c>
      <c r="H19" s="65"/>
      <c r="I19" s="52"/>
      <c r="J19" s="53">
        <f>SUM(J$15*$F$7/$F$8*$E$19/$F$19*$F$9/$F$10*$F$11)/100*60/1000</f>
        <v>36.389107666527025</v>
      </c>
      <c r="K19" s="54" t="s">
        <v>10</v>
      </c>
      <c r="L19" s="53">
        <f>SUM(L$15*$F$7/$F$8*$E$19/$F$19*$F$9/$F$10*$F$11)/100*60/1000</f>
        <v>58.22257226644323</v>
      </c>
      <c r="M19" s="54" t="s">
        <v>10</v>
      </c>
      <c r="N19" s="55"/>
      <c r="O19" s="56"/>
      <c r="P19" s="57">
        <f>SUM(P15*F7/F8*E19/F19*O16/F10*F11/100*60/1000)</f>
        <v>38.663426895684957</v>
      </c>
      <c r="Q19" s="58" t="s">
        <v>10</v>
      </c>
      <c r="R19" s="57">
        <f>SUM(R15*F7/F8*E19/F19*O16/F10*F11/100*60/1000)</f>
        <v>61.861483033095929</v>
      </c>
      <c r="S19" s="59" t="s">
        <v>10</v>
      </c>
      <c r="T19" s="91"/>
    </row>
    <row r="20" spans="2:20" x14ac:dyDescent="0.25">
      <c r="B20" s="88"/>
      <c r="C20" s="95"/>
      <c r="D20" s="60"/>
      <c r="E20" s="60"/>
      <c r="K20" s="1"/>
      <c r="L20"/>
      <c r="M20" s="1"/>
      <c r="O20"/>
      <c r="T20" s="91"/>
    </row>
    <row r="21" spans="2:20" x14ac:dyDescent="0.25">
      <c r="B21" s="88"/>
      <c r="C21" s="95"/>
      <c r="D21" s="60"/>
      <c r="E21" s="60"/>
      <c r="K21" s="1"/>
      <c r="L21"/>
      <c r="M21" s="1"/>
      <c r="O21"/>
      <c r="T21" s="91"/>
    </row>
    <row r="22" spans="2:20" x14ac:dyDescent="0.25">
      <c r="B22" s="88"/>
      <c r="C22" s="95"/>
      <c r="D22" s="60"/>
      <c r="E22" s="60"/>
      <c r="K22" s="1"/>
      <c r="L22"/>
      <c r="M22" s="1"/>
      <c r="O22"/>
      <c r="T22" s="91"/>
    </row>
    <row r="23" spans="2:20" ht="31.5" x14ac:dyDescent="0.5">
      <c r="B23" s="88"/>
      <c r="C23" s="89" t="s">
        <v>19</v>
      </c>
      <c r="K23" s="1"/>
      <c r="L23"/>
      <c r="M23" s="1"/>
      <c r="O23"/>
      <c r="P23" s="102"/>
      <c r="S23" s="90"/>
      <c r="T23" s="91"/>
    </row>
    <row r="24" spans="2:20" ht="9.75" customHeight="1" thickBot="1" x14ac:dyDescent="0.55000000000000004">
      <c r="B24" s="88"/>
      <c r="C24" s="89"/>
      <c r="K24" s="1"/>
      <c r="L24"/>
      <c r="M24" s="1"/>
      <c r="O24"/>
      <c r="T24" s="91"/>
    </row>
    <row r="25" spans="2:20" ht="17.25" thickTop="1" thickBot="1" x14ac:dyDescent="0.3">
      <c r="B25" s="88"/>
      <c r="D25" s="81" t="s">
        <v>15</v>
      </c>
      <c r="E25" s="80"/>
      <c r="F25" s="79"/>
      <c r="G25" s="79"/>
      <c r="P25" s="66"/>
      <c r="S25" s="90" t="s">
        <v>18</v>
      </c>
      <c r="T25" s="91"/>
    </row>
    <row r="26" spans="2:20" ht="7.5" customHeight="1" thickTop="1" thickBot="1" x14ac:dyDescent="0.3">
      <c r="B26" s="88"/>
      <c r="H26" s="82"/>
      <c r="I26" s="83"/>
      <c r="J26" s="83"/>
      <c r="K26" s="62"/>
      <c r="L26" s="92"/>
      <c r="M26" s="62"/>
      <c r="N26" s="92"/>
      <c r="O26" s="92"/>
      <c r="T26" s="91"/>
    </row>
    <row r="27" spans="2:20" ht="16.5" thickTop="1" thickBot="1" x14ac:dyDescent="0.3">
      <c r="B27" s="88"/>
      <c r="C27" s="29"/>
      <c r="D27" s="93" t="s">
        <v>0</v>
      </c>
      <c r="E27" s="31">
        <v>16</v>
      </c>
      <c r="F27" s="121">
        <v>16</v>
      </c>
      <c r="G27" s="31"/>
      <c r="H27" s="60"/>
      <c r="I27" s="64"/>
      <c r="J27" s="64"/>
      <c r="K27" s="64"/>
      <c r="L27" s="94"/>
      <c r="M27" s="64"/>
      <c r="N27" s="94"/>
      <c r="O27" s="94"/>
      <c r="T27" s="91"/>
    </row>
    <row r="28" spans="2:20" ht="16.5" thickTop="1" thickBot="1" x14ac:dyDescent="0.3">
      <c r="B28" s="88"/>
      <c r="C28" s="29"/>
      <c r="D28" s="93" t="s">
        <v>1</v>
      </c>
      <c r="E28" s="31">
        <v>62</v>
      </c>
      <c r="F28" s="121">
        <v>62</v>
      </c>
      <c r="G28" s="31"/>
      <c r="T28" s="91"/>
    </row>
    <row r="29" spans="2:20" ht="16.5" thickTop="1" thickBot="1" x14ac:dyDescent="0.3">
      <c r="B29" s="88"/>
      <c r="C29" s="29"/>
      <c r="D29" s="93" t="s">
        <v>7</v>
      </c>
      <c r="E29" s="31">
        <v>14</v>
      </c>
      <c r="F29" s="122">
        <v>15</v>
      </c>
      <c r="G29" s="118" t="s">
        <v>23</v>
      </c>
      <c r="H29" s="118"/>
      <c r="I29" s="114"/>
      <c r="J29" s="111"/>
      <c r="K29" s="64"/>
      <c r="L29" s="94"/>
      <c r="M29" s="64"/>
      <c r="N29" s="94"/>
      <c r="O29" s="66"/>
      <c r="P29" s="103"/>
      <c r="Q29" s="104"/>
      <c r="R29" s="104"/>
      <c r="T29" s="91"/>
    </row>
    <row r="30" spans="2:20" ht="16.5" thickTop="1" thickBot="1" x14ac:dyDescent="0.3">
      <c r="B30" s="88"/>
      <c r="C30" s="29"/>
      <c r="D30" s="93" t="s">
        <v>8</v>
      </c>
      <c r="E30" s="31">
        <v>37</v>
      </c>
      <c r="F30" s="121">
        <v>37</v>
      </c>
      <c r="G30" s="31"/>
      <c r="H30" s="60"/>
      <c r="I30" s="112"/>
      <c r="T30" s="91"/>
    </row>
    <row r="31" spans="2:20" ht="16.5" thickTop="1" thickBot="1" x14ac:dyDescent="0.3">
      <c r="B31" s="88"/>
      <c r="C31" s="29"/>
      <c r="D31" s="93" t="s">
        <v>22</v>
      </c>
      <c r="E31" s="31">
        <v>174</v>
      </c>
      <c r="F31" s="121">
        <v>174</v>
      </c>
      <c r="G31" s="31"/>
      <c r="I31" s="112"/>
      <c r="T31" s="91"/>
    </row>
    <row r="32" spans="2:20" ht="17.25" thickTop="1" thickBot="1" x14ac:dyDescent="0.3">
      <c r="B32" s="88"/>
      <c r="C32" s="95"/>
      <c r="D32" s="60"/>
      <c r="E32" s="60"/>
      <c r="I32" s="112"/>
      <c r="K32" s="1"/>
      <c r="L32"/>
      <c r="M32" s="1"/>
      <c r="O32" s="127" t="s">
        <v>15</v>
      </c>
      <c r="P32" s="128"/>
      <c r="Q32" s="128"/>
      <c r="R32" s="129"/>
      <c r="T32" s="91"/>
    </row>
    <row r="33" spans="2:20" ht="16.5" thickTop="1" thickBot="1" x14ac:dyDescent="0.3">
      <c r="B33" s="88"/>
      <c r="I33" s="112"/>
      <c r="K33" s="1"/>
      <c r="L33"/>
      <c r="M33" s="1"/>
      <c r="O33"/>
      <c r="T33" s="91"/>
    </row>
    <row r="34" spans="2:20" ht="21" x14ac:dyDescent="0.35">
      <c r="B34" s="88"/>
      <c r="C34" s="35"/>
      <c r="D34" s="39"/>
      <c r="E34" s="37" t="s">
        <v>13</v>
      </c>
      <c r="F34" s="39"/>
      <c r="G34" s="39"/>
      <c r="H34" s="61"/>
      <c r="I34" s="112"/>
      <c r="J34" s="106" t="s">
        <v>16</v>
      </c>
      <c r="K34" s="105">
        <f>SUM(I37)</f>
        <v>15</v>
      </c>
      <c r="L34" s="107" t="s">
        <v>17</v>
      </c>
      <c r="M34" s="67"/>
      <c r="N34" s="68"/>
      <c r="O34" s="69"/>
      <c r="P34" s="70" t="s">
        <v>21</v>
      </c>
      <c r="Q34" s="70">
        <f>SUM(O37)</f>
        <v>16</v>
      </c>
      <c r="R34" s="70" t="s">
        <v>17</v>
      </c>
      <c r="S34" s="71"/>
      <c r="T34" s="91"/>
    </row>
    <row r="35" spans="2:20" ht="15.75" thickBot="1" x14ac:dyDescent="0.3">
      <c r="B35" s="88"/>
      <c r="C35" s="72"/>
      <c r="D35" s="29"/>
      <c r="E35" s="29"/>
      <c r="F35" s="29"/>
      <c r="G35" s="29"/>
      <c r="I35" s="112"/>
      <c r="J35" s="132" t="s">
        <v>9</v>
      </c>
      <c r="K35" s="132"/>
      <c r="L35" s="132"/>
      <c r="M35" s="16"/>
      <c r="N35" s="17"/>
      <c r="O35" s="15"/>
      <c r="P35" s="133" t="s">
        <v>9</v>
      </c>
      <c r="Q35" s="133"/>
      <c r="R35" s="133"/>
      <c r="S35" s="73"/>
      <c r="T35" s="91"/>
    </row>
    <row r="36" spans="2:20" ht="17.25" thickTop="1" thickBot="1" x14ac:dyDescent="0.3">
      <c r="B36" s="88"/>
      <c r="C36" s="72"/>
      <c r="D36" s="29"/>
      <c r="E36" s="29"/>
      <c r="F36" s="29"/>
      <c r="G36" s="29"/>
      <c r="I36" s="112"/>
      <c r="J36" s="123">
        <v>5000</v>
      </c>
      <c r="K36" s="12"/>
      <c r="L36" s="124">
        <v>8000</v>
      </c>
      <c r="M36" s="12"/>
      <c r="N36" s="18"/>
      <c r="O36" s="15"/>
      <c r="P36" s="124">
        <v>4000</v>
      </c>
      <c r="Q36" s="3"/>
      <c r="R36" s="124">
        <v>8000</v>
      </c>
      <c r="S36" s="73"/>
      <c r="T36" s="91"/>
    </row>
    <row r="37" spans="2:20" ht="17.25" thickTop="1" thickBot="1" x14ac:dyDescent="0.3">
      <c r="B37" s="88"/>
      <c r="C37" s="72"/>
      <c r="D37" s="29"/>
      <c r="E37" s="130" t="s">
        <v>5</v>
      </c>
      <c r="F37" s="130"/>
      <c r="G37" s="34" t="s">
        <v>6</v>
      </c>
      <c r="H37" s="66"/>
      <c r="I37" s="113">
        <f>SUM(F29)</f>
        <v>15</v>
      </c>
      <c r="J37" s="16"/>
      <c r="K37" s="14"/>
      <c r="L37" s="16"/>
      <c r="M37" s="14"/>
      <c r="N37" s="19"/>
      <c r="O37" s="126">
        <v>16</v>
      </c>
      <c r="P37" s="4"/>
      <c r="Q37" s="4"/>
      <c r="R37" s="4"/>
      <c r="S37" s="74"/>
      <c r="T37" s="91"/>
    </row>
    <row r="38" spans="2:20" x14ac:dyDescent="0.25">
      <c r="B38" s="88"/>
      <c r="C38" s="44" t="s">
        <v>2</v>
      </c>
      <c r="D38" s="29"/>
      <c r="E38" s="31">
        <v>9</v>
      </c>
      <c r="F38" s="31">
        <v>31</v>
      </c>
      <c r="G38" s="32">
        <f>SUM(E38/F38)</f>
        <v>0.29032258064516131</v>
      </c>
      <c r="H38" s="63"/>
      <c r="I38" s="20"/>
      <c r="J38" s="9">
        <f>SUM(J$36*$F$27/$F$28*$E$38/$F$38*$F$29/$F$30*$F$31)/100*60/1000</f>
        <v>15.855105886323367</v>
      </c>
      <c r="K38" s="10" t="s">
        <v>10</v>
      </c>
      <c r="L38" s="9">
        <f>SUM(L$36*$F$27/$F$28*$E$38/$F$38*$F$29/$F$30*$F$31)/100*60/1000</f>
        <v>25.36816941811739</v>
      </c>
      <c r="M38" s="10" t="s">
        <v>10</v>
      </c>
      <c r="N38" s="6"/>
      <c r="O38" s="100"/>
      <c r="P38" s="2">
        <f>SUM(P$36*$F$27/$F$28*$E$38/$F$38*$O$37/$F$30*$F$31)/100*60/1000</f>
        <v>13.529690356329274</v>
      </c>
      <c r="Q38" s="5" t="s">
        <v>10</v>
      </c>
      <c r="R38" s="2">
        <f>SUM(R$36*$F$27/$F$28*$E$38/$F$38*$O$37/$F$30*$F$31)/100*60/1000</f>
        <v>27.059380712658548</v>
      </c>
      <c r="S38" s="74" t="s">
        <v>10</v>
      </c>
      <c r="T38" s="91"/>
    </row>
    <row r="39" spans="2:20" x14ac:dyDescent="0.25">
      <c r="B39" s="88"/>
      <c r="C39" s="44"/>
      <c r="D39" s="29"/>
      <c r="E39" s="31"/>
      <c r="F39" s="31"/>
      <c r="G39" s="33"/>
      <c r="H39" s="64"/>
      <c r="I39" s="20"/>
      <c r="J39" s="9"/>
      <c r="K39" s="10"/>
      <c r="L39" s="9"/>
      <c r="M39" s="10"/>
      <c r="N39" s="6"/>
      <c r="O39" s="21"/>
      <c r="P39" s="2"/>
      <c r="Q39" s="5"/>
      <c r="R39" s="2"/>
      <c r="S39" s="74"/>
      <c r="T39" s="91"/>
    </row>
    <row r="40" spans="2:20" x14ac:dyDescent="0.25">
      <c r="B40" s="88"/>
      <c r="C40" s="44" t="s">
        <v>3</v>
      </c>
      <c r="D40" s="29"/>
      <c r="E40" s="31">
        <v>11</v>
      </c>
      <c r="F40" s="31">
        <v>23</v>
      </c>
      <c r="G40" s="32">
        <f>SUM(E40/F40)</f>
        <v>0.47826086956521741</v>
      </c>
      <c r="H40" s="63"/>
      <c r="I40" s="20"/>
      <c r="J40" s="9">
        <f>SUM(J$36*$F$27/$F$28*$E$40/$F$40*$F$29/$F$30*$F$31)/100*60/1000</f>
        <v>26.118797619498881</v>
      </c>
      <c r="K40" s="10" t="s">
        <v>10</v>
      </c>
      <c r="L40" s="9">
        <f>SUM(L$36*$F$27/$F$28*$E$40/$F$40*$F$29/$F$30*$F$31)/100*60/1000</f>
        <v>41.79007619119821</v>
      </c>
      <c r="M40" s="10" t="s">
        <v>10</v>
      </c>
      <c r="N40" s="6"/>
      <c r="O40" s="100"/>
      <c r="P40" s="2">
        <f>SUM(P$36*$F$27/$F$28*$E$40/$F$40*$O$37/$F$30*$F$31)/100*60/1000</f>
        <v>22.288040635305713</v>
      </c>
      <c r="Q40" s="5" t="s">
        <v>10</v>
      </c>
      <c r="R40" s="2">
        <f>SUM(R$36*$F$27/$F$28*$E$40/$F$40*$O$37/$F$30*$F$31)/100*60/1000</f>
        <v>44.576081270611425</v>
      </c>
      <c r="S40" s="74" t="s">
        <v>10</v>
      </c>
      <c r="T40" s="91"/>
    </row>
    <row r="41" spans="2:20" x14ac:dyDescent="0.25">
      <c r="B41" s="88"/>
      <c r="C41" s="44"/>
      <c r="D41" s="29"/>
      <c r="E41" s="31"/>
      <c r="F41" s="31"/>
      <c r="G41" s="33"/>
      <c r="H41" s="64"/>
      <c r="I41" s="20"/>
      <c r="J41" s="9"/>
      <c r="K41" s="10"/>
      <c r="L41" s="9"/>
      <c r="M41" s="10"/>
      <c r="N41" s="6"/>
      <c r="O41" s="21"/>
      <c r="P41" s="2"/>
      <c r="Q41" s="5"/>
      <c r="R41" s="2"/>
      <c r="S41" s="74"/>
      <c r="T41" s="91"/>
    </row>
    <row r="42" spans="2:20" ht="15.75" thickBot="1" x14ac:dyDescent="0.3">
      <c r="B42" s="88"/>
      <c r="C42" s="48" t="s">
        <v>11</v>
      </c>
      <c r="D42" s="49"/>
      <c r="E42" s="50">
        <v>15</v>
      </c>
      <c r="F42" s="50">
        <v>21</v>
      </c>
      <c r="G42" s="51">
        <f>SUM(E42/F42)</f>
        <v>0.7142857142857143</v>
      </c>
      <c r="H42" s="65"/>
      <c r="I42" s="75"/>
      <c r="J42" s="57">
        <f>SUM(J$36*$F$27/$F$28*$E$42/$F$42*$F$29/$F$30*$F$31)/100*60/1000</f>
        <v>39.008593847303523</v>
      </c>
      <c r="K42" s="58" t="s">
        <v>10</v>
      </c>
      <c r="L42" s="57">
        <f>SUM(L$36*$F$27/$F$28*$E$42/$F$42*$F$29/$F$30*$F$31)/100*60/1000</f>
        <v>62.413750155685626</v>
      </c>
      <c r="M42" s="58" t="s">
        <v>10</v>
      </c>
      <c r="N42" s="55"/>
      <c r="O42" s="101"/>
      <c r="P42" s="76">
        <f>SUM(P$36*$F$27/$F$28*$E$42/$F$42*$O$37/$F$30*$F$31)/100*60/1000</f>
        <v>33.287333416365676</v>
      </c>
      <c r="Q42" s="77" t="s">
        <v>10</v>
      </c>
      <c r="R42" s="76">
        <f>SUM(R$36*$F$27/$F$28*$E$42/$F$42*$O$37/$F$30*$F$31)/100*60/1000</f>
        <v>66.574666832731353</v>
      </c>
      <c r="S42" s="78" t="s">
        <v>10</v>
      </c>
      <c r="T42" s="91"/>
    </row>
    <row r="43" spans="2:20" ht="15.75" thickBot="1" x14ac:dyDescent="0.3"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97"/>
      <c r="N43" s="98"/>
      <c r="O43" s="98"/>
      <c r="P43" s="97"/>
      <c r="Q43" s="97"/>
      <c r="R43" s="97"/>
      <c r="S43" s="97"/>
      <c r="T43" s="99"/>
    </row>
    <row r="44" spans="2:20" ht="15.75" thickTop="1" x14ac:dyDescent="0.25"/>
    <row r="47" spans="2:20" ht="3.75" customHeight="1" x14ac:dyDescent="0.25">
      <c r="C47" t="s">
        <v>12</v>
      </c>
    </row>
    <row r="49" ht="3" customHeight="1" x14ac:dyDescent="0.25"/>
  </sheetData>
  <sheetProtection algorithmName="SHA-512" hashValue="Lmh4ghWbS6xNGKMxPkkBr8yPAeWsSKLv4O3ypg5VAHUce0jg3g391IxSBSKG3tryxnQARUH50NTskfE/jErXSA==" saltValue="tVazLiRKs/thAlyos1HjZQ==" spinCount="100000" sheet="1" objects="1" scenarios="1" selectLockedCells="1"/>
  <mergeCells count="8">
    <mergeCell ref="O11:R11"/>
    <mergeCell ref="O32:R32"/>
    <mergeCell ref="E15:F15"/>
    <mergeCell ref="E37:F37"/>
    <mergeCell ref="J14:L14"/>
    <mergeCell ref="J35:L35"/>
    <mergeCell ref="P35:R35"/>
    <mergeCell ref="P14:R14"/>
  </mergeCells>
  <pageMargins left="0.39370078740157483" right="0.31496062992125984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Jürg Gubler</cp:lastModifiedBy>
  <cp:lastPrinted>2016-12-10T08:56:31Z</cp:lastPrinted>
  <dcterms:created xsi:type="dcterms:W3CDTF">2016-12-08T16:44:17Z</dcterms:created>
  <dcterms:modified xsi:type="dcterms:W3CDTF">2023-09-18T17:11:02Z</dcterms:modified>
</cp:coreProperties>
</file>